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6815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8" i="1"/>
  <c r="C8"/>
  <c r="E8"/>
  <c r="E5"/>
  <c r="E7" l="1"/>
  <c r="D8" l="1"/>
  <c r="E6"/>
  <c r="B4"/>
  <c r="E4" l="1"/>
  <c r="C16"/>
  <c r="B16"/>
  <c r="E16" s="1"/>
  <c r="D17" l="1"/>
  <c r="B15"/>
  <c r="E15" s="1"/>
  <c r="C14"/>
  <c r="B14"/>
  <c r="E14" s="1"/>
  <c r="B23"/>
  <c r="C23"/>
  <c r="E23"/>
  <c r="B24"/>
  <c r="E24" s="1"/>
  <c r="C24"/>
  <c r="E72"/>
  <c r="D74"/>
  <c r="B74"/>
  <c r="E71"/>
  <c r="E70"/>
  <c r="C74"/>
  <c r="E69"/>
  <c r="E68"/>
  <c r="D62"/>
  <c r="B62"/>
  <c r="E60"/>
  <c r="E59"/>
  <c r="E58"/>
  <c r="C62"/>
  <c r="E57"/>
  <c r="E56"/>
  <c r="D50"/>
  <c r="B50"/>
  <c r="E48"/>
  <c r="E47"/>
  <c r="E46"/>
  <c r="C50"/>
  <c r="E45"/>
  <c r="E44"/>
  <c r="D38"/>
  <c r="C37"/>
  <c r="B37"/>
  <c r="B38" s="1"/>
  <c r="E36"/>
  <c r="E35"/>
  <c r="E34"/>
  <c r="C34"/>
  <c r="E33"/>
  <c r="E32"/>
  <c r="D26"/>
  <c r="C25"/>
  <c r="B25"/>
  <c r="E25" s="1"/>
  <c r="C38" l="1"/>
  <c r="C17"/>
  <c r="B17"/>
  <c r="E17"/>
  <c r="E73"/>
  <c r="E74" s="1"/>
  <c r="E61"/>
  <c r="E62" s="1"/>
  <c r="E49"/>
  <c r="E50" s="1"/>
  <c r="E26"/>
  <c r="E37"/>
  <c r="E38" s="1"/>
  <c r="C26"/>
  <c r="B26"/>
</calcChain>
</file>

<file path=xl/sharedStrings.xml><?xml version="1.0" encoding="utf-8"?>
<sst xmlns="http://schemas.openxmlformats.org/spreadsheetml/2006/main" count="76" uniqueCount="21">
  <si>
    <t>POSIZIONI ORGANIZZATIVE</t>
  </si>
  <si>
    <t>PERSONALE DIPENDENTE</t>
  </si>
  <si>
    <t>TOTALE</t>
  </si>
  <si>
    <t>DIRIGENTI A TEMPO INDETERMINATO E A TEMPO DETERMINATO ART. 110 COMMA 1 T.U. 267/2001</t>
  </si>
  <si>
    <t>Ammontare complessivo dei premi 2015</t>
  </si>
  <si>
    <t>Ammontare complessivo dei premi collegati alla performance stanziati</t>
  </si>
  <si>
    <t>Ammontare dei premi effettivamente distribuiti</t>
  </si>
  <si>
    <t>Entità del premio mediamente conseguibile dal personale dirigenziale e non dirigenziale</t>
  </si>
  <si>
    <t>Ammontare complessivo dei premi 2014</t>
  </si>
  <si>
    <t>n. dipendenti</t>
  </si>
  <si>
    <t>Entità del premio mediamente conseguibile dal personale dirigenziale e non dirigienziale</t>
  </si>
  <si>
    <t>SEGRETARIO GENERALE</t>
  </si>
  <si>
    <t>DIRETTORE GENERALE</t>
  </si>
  <si>
    <t>DIRIGENTE A TEMPO DETERMINATO ART. 110 COMMA 2 T.U. 267/2001</t>
  </si>
  <si>
    <t>n.
dipendenti</t>
  </si>
  <si>
    <t>Ammontare complessivo dei premi 2013</t>
  </si>
  <si>
    <t>Ammontare complessivo dei premi 2012</t>
  </si>
  <si>
    <t>Ammontare complessivo dei premi 2011</t>
  </si>
  <si>
    <t>Ammontare complessivo dei premi 2016</t>
  </si>
  <si>
    <t>Ammontare complessivo dei premi 2017</t>
  </si>
  <si>
    <t>RETRIBUZIONE DI RISULTATO PER INCARICHI AD INTERIM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</si>
</sst>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#,##0_ ;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2" xfId="0" applyFont="1" applyBorder="1" applyAlignment="1">
      <alignment horizontal="right"/>
    </xf>
    <xf numFmtId="44" fontId="3" fillId="0" borderId="3" xfId="1" applyFont="1" applyBorder="1"/>
    <xf numFmtId="44" fontId="3" fillId="0" borderId="4" xfId="1" applyFont="1" applyBorder="1"/>
    <xf numFmtId="44" fontId="2" fillId="2" borderId="1" xfId="1" applyFont="1" applyFill="1" applyBorder="1"/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44" fontId="0" fillId="0" borderId="0" xfId="0" applyNumberForma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/>
    </xf>
    <xf numFmtId="44" fontId="3" fillId="0" borderId="14" xfId="1" applyFont="1" applyBorder="1"/>
    <xf numFmtId="44" fontId="3" fillId="0" borderId="13" xfId="1" applyFont="1" applyBorder="1"/>
    <xf numFmtId="164" fontId="3" fillId="0" borderId="13" xfId="1" applyNumberFormat="1" applyFont="1" applyBorder="1" applyAlignment="1">
      <alignment horizontal="center"/>
    </xf>
    <xf numFmtId="44" fontId="3" fillId="0" borderId="7" xfId="1" applyFont="1" applyBorder="1"/>
    <xf numFmtId="164" fontId="3" fillId="0" borderId="3" xfId="1" applyNumberFormat="1" applyFont="1" applyBorder="1" applyAlignment="1">
      <alignment horizontal="center"/>
    </xf>
    <xf numFmtId="44" fontId="3" fillId="0" borderId="15" xfId="1" applyFont="1" applyBorder="1"/>
    <xf numFmtId="44" fontId="3" fillId="0" borderId="16" xfId="1" applyFont="1" applyBorder="1"/>
    <xf numFmtId="164" fontId="3" fillId="0" borderId="4" xfId="1" applyNumberFormat="1" applyFont="1" applyBorder="1" applyAlignment="1">
      <alignment horizontal="center"/>
    </xf>
    <xf numFmtId="44" fontId="3" fillId="0" borderId="17" xfId="1" applyFont="1" applyBorder="1"/>
    <xf numFmtId="164" fontId="2" fillId="2" borderId="1" xfId="1" applyNumberFormat="1" applyFont="1" applyFill="1" applyBorder="1" applyAlignment="1">
      <alignment horizontal="center"/>
    </xf>
    <xf numFmtId="164" fontId="3" fillId="0" borderId="18" xfId="1" applyNumberFormat="1" applyFont="1" applyBorder="1" applyAlignment="1">
      <alignment horizontal="center"/>
    </xf>
    <xf numFmtId="44" fontId="2" fillId="3" borderId="1" xfId="1" applyFont="1" applyFill="1" applyBorder="1"/>
    <xf numFmtId="164" fontId="10" fillId="3" borderId="1" xfId="1" applyNumberFormat="1" applyFont="1" applyFill="1" applyBorder="1" applyAlignment="1">
      <alignment horizontal="center"/>
    </xf>
    <xf numFmtId="0" fontId="3" fillId="0" borderId="0" xfId="0" applyFont="1" applyBorder="1"/>
    <xf numFmtId="0" fontId="5" fillId="0" borderId="13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44" fontId="2" fillId="4" borderId="1" xfId="1" applyFont="1" applyFill="1" applyBorder="1"/>
    <xf numFmtId="164" fontId="2" fillId="4" borderId="1" xfId="1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44" fontId="2" fillId="5" borderId="1" xfId="1" applyFont="1" applyFill="1" applyBorder="1"/>
    <xf numFmtId="164" fontId="2" fillId="5" borderId="1" xfId="1" applyNumberFormat="1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44" fontId="2" fillId="7" borderId="1" xfId="1" applyFont="1" applyFill="1" applyBorder="1"/>
    <xf numFmtId="164" fontId="10" fillId="7" borderId="1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4" fontId="2" fillId="0" borderId="0" xfId="1" applyFont="1" applyFill="1" applyBorder="1"/>
    <xf numFmtId="164" fontId="10" fillId="0" borderId="0" xfId="1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9" fillId="8" borderId="5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44" fontId="2" fillId="8" borderId="1" xfId="1" applyFont="1" applyFill="1" applyBorder="1"/>
    <xf numFmtId="164" fontId="10" fillId="8" borderId="1" xfId="1" applyNumberFormat="1" applyFont="1" applyFill="1" applyBorder="1" applyAlignment="1">
      <alignment horizontal="center"/>
    </xf>
    <xf numFmtId="44" fontId="3" fillId="0" borderId="0" xfId="1" applyFont="1" applyBorder="1"/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wrapText="1"/>
    </xf>
    <xf numFmtId="44" fontId="3" fillId="0" borderId="15" xfId="1" applyNumberFormat="1" applyFont="1" applyBorder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topLeftCell="B1" zoomScaleNormal="100" workbookViewId="0">
      <selection activeCell="G14" sqref="G14"/>
    </sheetView>
  </sheetViews>
  <sheetFormatPr defaultRowHeight="15"/>
  <cols>
    <col min="1" max="1" width="50.140625" customWidth="1"/>
    <col min="2" max="2" width="28" customWidth="1"/>
    <col min="3" max="3" width="25.7109375" customWidth="1"/>
    <col min="4" max="4" width="15" customWidth="1"/>
    <col min="5" max="5" width="29.7109375" customWidth="1"/>
    <col min="6" max="6" width="12" bestFit="1" customWidth="1"/>
  </cols>
  <sheetData>
    <row r="1" spans="1:6" ht="36.75" customHeight="1" thickBot="1">
      <c r="A1" s="59" t="s">
        <v>19</v>
      </c>
      <c r="B1" s="60"/>
      <c r="C1" s="60"/>
      <c r="D1" s="60"/>
      <c r="E1" s="61"/>
    </row>
    <row r="2" spans="1:6" ht="21.75" customHeight="1" thickBot="1">
      <c r="A2" s="10"/>
      <c r="B2" s="10"/>
      <c r="C2" s="10"/>
      <c r="D2" s="9"/>
      <c r="E2" s="9"/>
    </row>
    <row r="3" spans="1:6" ht="72" customHeight="1" thickBot="1">
      <c r="A3" s="31"/>
      <c r="B3" s="51" t="s">
        <v>5</v>
      </c>
      <c r="C3" s="52" t="s">
        <v>6</v>
      </c>
      <c r="D3" s="52" t="s">
        <v>14</v>
      </c>
      <c r="E3" s="52" t="s">
        <v>7</v>
      </c>
    </row>
    <row r="4" spans="1:6" ht="41.25" customHeight="1">
      <c r="A4" s="32" t="s">
        <v>3</v>
      </c>
      <c r="B4" s="23">
        <f>46667.9</f>
        <v>46667.9</v>
      </c>
      <c r="C4" s="23">
        <v>45181.37</v>
      </c>
      <c r="D4" s="28">
        <v>7</v>
      </c>
      <c r="E4" s="23">
        <f>B4/D4</f>
        <v>6666.8428571428576</v>
      </c>
      <c r="F4" s="8"/>
    </row>
    <row r="5" spans="1:6" ht="41.25" customHeight="1">
      <c r="A5" s="77" t="s">
        <v>20</v>
      </c>
      <c r="B5" s="23">
        <v>2862.18</v>
      </c>
      <c r="C5" s="23">
        <v>2862.18</v>
      </c>
      <c r="D5" s="28">
        <v>2</v>
      </c>
      <c r="E5" s="78">
        <f>B5/D5</f>
        <v>1431.09</v>
      </c>
      <c r="F5" s="8"/>
    </row>
    <row r="6" spans="1:6" ht="40.5" customHeight="1">
      <c r="A6" s="5" t="s">
        <v>0</v>
      </c>
      <c r="B6" s="2">
        <v>10260</v>
      </c>
      <c r="C6" s="2">
        <v>10260</v>
      </c>
      <c r="D6" s="13">
        <v>7</v>
      </c>
      <c r="E6" s="2">
        <f>B6/D6</f>
        <v>1465.7142857142858</v>
      </c>
    </row>
    <row r="7" spans="1:6" ht="36.75" customHeight="1" thickBot="1">
      <c r="A7" s="7" t="s">
        <v>1</v>
      </c>
      <c r="B7" s="3">
        <v>270088.87000000029</v>
      </c>
      <c r="C7" s="3">
        <v>269756.16000000027</v>
      </c>
      <c r="D7" s="14">
        <v>273</v>
      </c>
      <c r="E7" s="2">
        <f>B7/D7</f>
        <v>989.33652014652125</v>
      </c>
    </row>
    <row r="8" spans="1:6" ht="36.75" customHeight="1" thickBot="1">
      <c r="A8" s="50" t="s">
        <v>2</v>
      </c>
      <c r="B8" s="53">
        <f>SUM(B4:B7)</f>
        <v>329878.9500000003</v>
      </c>
      <c r="C8" s="53">
        <f>SUM(C4:C7)</f>
        <v>328059.71000000025</v>
      </c>
      <c r="D8" s="54">
        <f>SUM(D4:D7)</f>
        <v>289</v>
      </c>
      <c r="E8" s="53">
        <f>SUM(E4:E7)</f>
        <v>10552.983663003666</v>
      </c>
    </row>
    <row r="9" spans="1:6" ht="20.25" customHeight="1">
      <c r="A9" s="47"/>
      <c r="B9" s="48"/>
      <c r="C9" s="55"/>
      <c r="D9" s="49"/>
      <c r="E9" s="48"/>
    </row>
    <row r="10" spans="1:6" ht="18" customHeight="1" thickBot="1">
      <c r="A10" s="47"/>
      <c r="B10" s="48"/>
      <c r="C10" s="48"/>
      <c r="D10" s="49"/>
      <c r="E10" s="48"/>
    </row>
    <row r="11" spans="1:6" ht="36.75" customHeight="1" thickBot="1">
      <c r="A11" s="62" t="s">
        <v>18</v>
      </c>
      <c r="B11" s="63"/>
      <c r="C11" s="63"/>
      <c r="D11" s="63"/>
      <c r="E11" s="64"/>
    </row>
    <row r="12" spans="1:6" ht="21.75" customHeight="1" thickBot="1">
      <c r="A12" s="10"/>
      <c r="B12" s="10"/>
      <c r="C12" s="10"/>
      <c r="D12" s="9"/>
      <c r="E12" s="9"/>
    </row>
    <row r="13" spans="1:6" ht="91.5" customHeight="1" thickBot="1">
      <c r="A13" s="31"/>
      <c r="B13" s="43" t="s">
        <v>5</v>
      </c>
      <c r="C13" s="44" t="s">
        <v>6</v>
      </c>
      <c r="D13" s="44" t="s">
        <v>14</v>
      </c>
      <c r="E13" s="44" t="s">
        <v>7</v>
      </c>
    </row>
    <row r="14" spans="1:6" ht="41.25" customHeight="1">
      <c r="A14" s="32" t="s">
        <v>3</v>
      </c>
      <c r="B14" s="23">
        <f>46667.9</f>
        <v>46667.9</v>
      </c>
      <c r="C14" s="23">
        <f>46667.9</f>
        <v>46667.9</v>
      </c>
      <c r="D14" s="28">
        <v>7</v>
      </c>
      <c r="E14" s="23">
        <f>B14/D14</f>
        <v>6666.8428571428576</v>
      </c>
      <c r="F14" s="8"/>
    </row>
    <row r="15" spans="1:6" ht="40.5" customHeight="1">
      <c r="A15" s="5" t="s">
        <v>0</v>
      </c>
      <c r="B15" s="2">
        <f>11040+1980</f>
        <v>13020</v>
      </c>
      <c r="C15" s="2">
        <v>11083.43</v>
      </c>
      <c r="D15" s="13">
        <v>9</v>
      </c>
      <c r="E15" s="2">
        <f>B15/D15</f>
        <v>1446.6666666666667</v>
      </c>
    </row>
    <row r="16" spans="1:6" ht="36.75" customHeight="1" thickBot="1">
      <c r="A16" s="7" t="s">
        <v>1</v>
      </c>
      <c r="B16" s="3">
        <f>281946.78+4000+12300</f>
        <v>298246.78000000003</v>
      </c>
      <c r="C16" s="3">
        <f>281305.36+4000+7655.94+4565.8</f>
        <v>297527.09999999998</v>
      </c>
      <c r="D16" s="14">
        <v>282</v>
      </c>
      <c r="E16" s="2">
        <f>B16/D16</f>
        <v>1057.612695035461</v>
      </c>
    </row>
    <row r="17" spans="1:6" ht="36.75" customHeight="1" thickBot="1">
      <c r="A17" s="1" t="s">
        <v>2</v>
      </c>
      <c r="B17" s="45">
        <f>SUM(B14:B16)</f>
        <v>357934.68000000005</v>
      </c>
      <c r="C17" s="45">
        <f>SUM(C14:C16)</f>
        <v>355278.43</v>
      </c>
      <c r="D17" s="46">
        <f>SUM(D14:D16)</f>
        <v>298</v>
      </c>
      <c r="E17" s="45">
        <f>SUM(E14:E16)</f>
        <v>9171.1222188449865</v>
      </c>
    </row>
    <row r="18" spans="1:6" ht="31.5" customHeight="1"/>
    <row r="19" spans="1:6" ht="24.75" customHeight="1" thickBot="1"/>
    <row r="20" spans="1:6" ht="36.75" customHeight="1" thickBot="1">
      <c r="A20" s="65" t="s">
        <v>4</v>
      </c>
      <c r="B20" s="66"/>
      <c r="C20" s="66"/>
      <c r="D20" s="66"/>
      <c r="E20" s="67"/>
    </row>
    <row r="21" spans="1:6" ht="21.75" customHeight="1" thickBot="1">
      <c r="A21" s="10"/>
      <c r="B21" s="10"/>
      <c r="C21" s="10"/>
      <c r="D21" s="9"/>
      <c r="E21" s="9"/>
    </row>
    <row r="22" spans="1:6" ht="91.5" customHeight="1" thickBot="1">
      <c r="A22" s="31"/>
      <c r="B22" s="11" t="s">
        <v>5</v>
      </c>
      <c r="C22" s="12" t="s">
        <v>6</v>
      </c>
      <c r="D22" s="12" t="s">
        <v>14</v>
      </c>
      <c r="E22" s="12" t="s">
        <v>7</v>
      </c>
    </row>
    <row r="23" spans="1:6" ht="41.25" customHeight="1">
      <c r="A23" s="32" t="s">
        <v>3</v>
      </c>
      <c r="B23" s="23">
        <f>46667.9</f>
        <v>46667.9</v>
      </c>
      <c r="C23" s="23">
        <f>46667.9</f>
        <v>46667.9</v>
      </c>
      <c r="D23" s="28">
        <v>7</v>
      </c>
      <c r="E23" s="23">
        <f>B23/D23</f>
        <v>6666.8428571428576</v>
      </c>
      <c r="F23" s="8"/>
    </row>
    <row r="24" spans="1:6" ht="40.5" customHeight="1">
      <c r="A24" s="5" t="s">
        <v>0</v>
      </c>
      <c r="B24" s="2">
        <f>11040+1980</f>
        <v>13020</v>
      </c>
      <c r="C24" s="2">
        <f>8120+1650</f>
        <v>9770</v>
      </c>
      <c r="D24" s="13">
        <v>9</v>
      </c>
      <c r="E24" s="2">
        <f t="shared" ref="E24:E25" si="0">B24/D24</f>
        <v>1446.6666666666667</v>
      </c>
    </row>
    <row r="25" spans="1:6" ht="36.75" customHeight="1" thickBot="1">
      <c r="A25" s="7" t="s">
        <v>1</v>
      </c>
      <c r="B25" s="3">
        <f>250959.78+15000+4000+13000</f>
        <v>282959.78000000003</v>
      </c>
      <c r="C25" s="3">
        <f>250959.78+15000+4000+8031.97+4798.84</f>
        <v>282790.59000000003</v>
      </c>
      <c r="D25" s="14">
        <v>306</v>
      </c>
      <c r="E25" s="2">
        <f t="shared" si="0"/>
        <v>924.70516339869289</v>
      </c>
    </row>
    <row r="26" spans="1:6" ht="36.75" customHeight="1" thickBot="1">
      <c r="A26" s="1" t="s">
        <v>2</v>
      </c>
      <c r="B26" s="29">
        <f>SUM(B23:B25)</f>
        <v>342647.68000000005</v>
      </c>
      <c r="C26" s="29">
        <f>SUM(C23:C25)</f>
        <v>339228.49000000005</v>
      </c>
      <c r="D26" s="30">
        <f>SUM(D23:D25)</f>
        <v>322</v>
      </c>
      <c r="E26" s="29">
        <f>SUM(E23:E25)</f>
        <v>9038.2146872082176</v>
      </c>
    </row>
    <row r="27" spans="1:6" ht="22.5" customHeight="1"/>
    <row r="28" spans="1:6" ht="27" customHeight="1" thickBot="1"/>
    <row r="29" spans="1:6" ht="27" customHeight="1" thickBot="1">
      <c r="A29" s="68" t="s">
        <v>8</v>
      </c>
      <c r="B29" s="69"/>
      <c r="C29" s="69"/>
      <c r="D29" s="69"/>
      <c r="E29" s="70"/>
    </row>
    <row r="30" spans="1:6" ht="16.5" thickBot="1">
      <c r="A30" s="10"/>
      <c r="B30" s="10"/>
      <c r="C30" s="10"/>
    </row>
    <row r="31" spans="1:6" ht="97.5" customHeight="1" thickBot="1">
      <c r="A31" s="31"/>
      <c r="B31" s="15" t="s">
        <v>5</v>
      </c>
      <c r="C31" s="16" t="s">
        <v>6</v>
      </c>
      <c r="D31" s="16" t="s">
        <v>9</v>
      </c>
      <c r="E31" s="16" t="s">
        <v>10</v>
      </c>
    </row>
    <row r="32" spans="1:6" ht="27.75" customHeight="1">
      <c r="A32" s="17" t="s">
        <v>11</v>
      </c>
      <c r="B32" s="18">
        <v>9116.06</v>
      </c>
      <c r="C32" s="19">
        <v>9116.06</v>
      </c>
      <c r="D32" s="20">
        <v>1</v>
      </c>
      <c r="E32" s="19">
        <f>B32/D32</f>
        <v>9116.06</v>
      </c>
    </row>
    <row r="33" spans="1:5" ht="28.5" customHeight="1">
      <c r="A33" s="5" t="s">
        <v>12</v>
      </c>
      <c r="B33" s="21">
        <v>10000</v>
      </c>
      <c r="C33" s="2">
        <v>10000</v>
      </c>
      <c r="D33" s="22">
        <v>1</v>
      </c>
      <c r="E33" s="23">
        <f t="shared" ref="E33:E37" si="1">B33/D33</f>
        <v>10000</v>
      </c>
    </row>
    <row r="34" spans="1:5" ht="37.5" customHeight="1">
      <c r="A34" s="6" t="s">
        <v>3</v>
      </c>
      <c r="B34" s="21">
        <v>47980.99</v>
      </c>
      <c r="C34" s="2">
        <f>46471.47+457.19</f>
        <v>46928.66</v>
      </c>
      <c r="D34" s="22">
        <v>7</v>
      </c>
      <c r="E34" s="23">
        <f t="shared" si="1"/>
        <v>6854.4271428571428</v>
      </c>
    </row>
    <row r="35" spans="1:5" ht="37.5" customHeight="1">
      <c r="A35" s="6" t="s">
        <v>13</v>
      </c>
      <c r="B35" s="21">
        <v>5000</v>
      </c>
      <c r="C35" s="2">
        <v>2295</v>
      </c>
      <c r="D35" s="22">
        <v>1</v>
      </c>
      <c r="E35" s="23">
        <f t="shared" si="1"/>
        <v>5000</v>
      </c>
    </row>
    <row r="36" spans="1:5" ht="37.5" customHeight="1">
      <c r="A36" s="5" t="s">
        <v>0</v>
      </c>
      <c r="B36" s="21">
        <v>12727.98</v>
      </c>
      <c r="C36" s="2">
        <v>12082.41</v>
      </c>
      <c r="D36" s="22">
        <v>9</v>
      </c>
      <c r="E36" s="23">
        <f t="shared" si="1"/>
        <v>1414.22</v>
      </c>
    </row>
    <row r="37" spans="1:5" ht="37.5" customHeight="1" thickBot="1">
      <c r="A37" s="7" t="s">
        <v>1</v>
      </c>
      <c r="B37" s="24">
        <f>215616.64+6500+14000+4000</f>
        <v>240116.64</v>
      </c>
      <c r="C37" s="3">
        <f>215616.64+(8355.91+4881.71)+6407.46+4000</f>
        <v>239261.72</v>
      </c>
      <c r="D37" s="25">
        <v>308</v>
      </c>
      <c r="E37" s="26">
        <f t="shared" si="1"/>
        <v>779.59948051948061</v>
      </c>
    </row>
    <row r="38" spans="1:5" ht="34.5" customHeight="1" thickBot="1">
      <c r="A38" s="1" t="s">
        <v>2</v>
      </c>
      <c r="B38" s="4">
        <f>SUM(B32:B37)</f>
        <v>324941.67</v>
      </c>
      <c r="C38" s="4">
        <f>SUM(C32:C37)</f>
        <v>319683.84999999998</v>
      </c>
      <c r="D38" s="27">
        <f>SUM(D32:D37)</f>
        <v>327</v>
      </c>
      <c r="E38" s="4">
        <f>SUM(E32:E37)</f>
        <v>33164.306623376622</v>
      </c>
    </row>
    <row r="39" spans="1:5" ht="24" customHeight="1"/>
    <row r="40" spans="1:5" ht="25.5" customHeight="1" thickBot="1"/>
    <row r="41" spans="1:5" ht="27.75" customHeight="1" thickBot="1">
      <c r="A41" s="71" t="s">
        <v>15</v>
      </c>
      <c r="B41" s="72"/>
      <c r="C41" s="72"/>
      <c r="D41" s="72"/>
      <c r="E41" s="73"/>
    </row>
    <row r="42" spans="1:5" ht="16.5" thickBot="1">
      <c r="A42" s="10"/>
      <c r="B42" s="10"/>
      <c r="C42" s="10"/>
    </row>
    <row r="43" spans="1:5" ht="45.75" thickBot="1">
      <c r="A43" s="31"/>
      <c r="B43" s="33" t="s">
        <v>5</v>
      </c>
      <c r="C43" s="34" t="s">
        <v>6</v>
      </c>
      <c r="D43" s="34" t="s">
        <v>9</v>
      </c>
      <c r="E43" s="34" t="s">
        <v>10</v>
      </c>
    </row>
    <row r="44" spans="1:5" ht="31.5" customHeight="1">
      <c r="A44" s="17" t="s">
        <v>11</v>
      </c>
      <c r="B44" s="18">
        <v>9116.06</v>
      </c>
      <c r="C44" s="19">
        <v>9116.06</v>
      </c>
      <c r="D44" s="20">
        <v>1</v>
      </c>
      <c r="E44" s="19">
        <f>B44/D44</f>
        <v>9116.06</v>
      </c>
    </row>
    <row r="45" spans="1:5" ht="31.5" customHeight="1">
      <c r="A45" s="5" t="s">
        <v>12</v>
      </c>
      <c r="B45" s="21">
        <v>10000</v>
      </c>
      <c r="C45" s="2">
        <v>10000</v>
      </c>
      <c r="D45" s="22">
        <v>1</v>
      </c>
      <c r="E45" s="23">
        <f t="shared" ref="E45:E49" si="2">B45/D45</f>
        <v>10000</v>
      </c>
    </row>
    <row r="46" spans="1:5" ht="31.5" customHeight="1">
      <c r="A46" s="6" t="s">
        <v>3</v>
      </c>
      <c r="B46" s="21">
        <v>47980.99</v>
      </c>
      <c r="C46" s="2">
        <v>46994.42</v>
      </c>
      <c r="D46" s="22">
        <v>7</v>
      </c>
      <c r="E46" s="23">
        <f t="shared" si="2"/>
        <v>6854.4271428571428</v>
      </c>
    </row>
    <row r="47" spans="1:5" ht="31.5" customHeight="1">
      <c r="A47" s="6" t="s">
        <v>13</v>
      </c>
      <c r="B47" s="21">
        <v>5000</v>
      </c>
      <c r="C47" s="2">
        <v>4590</v>
      </c>
      <c r="D47" s="22">
        <v>1</v>
      </c>
      <c r="E47" s="23">
        <f t="shared" si="2"/>
        <v>5000</v>
      </c>
    </row>
    <row r="48" spans="1:5" ht="31.5" customHeight="1">
      <c r="A48" s="5" t="s">
        <v>0</v>
      </c>
      <c r="B48" s="21">
        <v>12727.98</v>
      </c>
      <c r="C48" s="2">
        <v>12082.41</v>
      </c>
      <c r="D48" s="22">
        <v>7</v>
      </c>
      <c r="E48" s="23">
        <f t="shared" si="2"/>
        <v>1818.282857142857</v>
      </c>
    </row>
    <row r="49" spans="1:5" ht="31.5" customHeight="1" thickBot="1">
      <c r="A49" s="7" t="s">
        <v>1</v>
      </c>
      <c r="B49" s="24">
        <v>249707.82</v>
      </c>
      <c r="C49" s="3">
        <v>246904.47</v>
      </c>
      <c r="D49" s="25">
        <v>311</v>
      </c>
      <c r="E49" s="26">
        <f t="shared" si="2"/>
        <v>802.91903536977497</v>
      </c>
    </row>
    <row r="50" spans="1:5" ht="26.25" customHeight="1" thickBot="1">
      <c r="A50" s="1" t="s">
        <v>2</v>
      </c>
      <c r="B50" s="35">
        <f>SUM(B44:B49)</f>
        <v>334532.84999999998</v>
      </c>
      <c r="C50" s="35">
        <f>SUM(C44:C49)</f>
        <v>329687.36</v>
      </c>
      <c r="D50" s="36">
        <f>SUM(D44:D49)</f>
        <v>328</v>
      </c>
      <c r="E50" s="35">
        <f>SUM(E44:E49)</f>
        <v>33591.689035369775</v>
      </c>
    </row>
    <row r="51" spans="1:5" ht="27.75" customHeight="1"/>
    <row r="52" spans="1:5" ht="24" customHeight="1" thickBot="1"/>
    <row r="53" spans="1:5" ht="30" customHeight="1" thickBot="1">
      <c r="A53" s="74" t="s">
        <v>16</v>
      </c>
      <c r="B53" s="75"/>
      <c r="C53" s="75"/>
      <c r="D53" s="75"/>
      <c r="E53" s="76"/>
    </row>
    <row r="54" spans="1:5" ht="16.5" thickBot="1">
      <c r="A54" s="10"/>
      <c r="B54" s="10"/>
      <c r="C54" s="10"/>
    </row>
    <row r="55" spans="1:5" ht="45.75" thickBot="1">
      <c r="A55" s="31"/>
      <c r="B55" s="37" t="s">
        <v>5</v>
      </c>
      <c r="C55" s="38" t="s">
        <v>6</v>
      </c>
      <c r="D55" s="38" t="s">
        <v>9</v>
      </c>
      <c r="E55" s="38" t="s">
        <v>10</v>
      </c>
    </row>
    <row r="56" spans="1:5" ht="28.5" customHeight="1">
      <c r="A56" s="17" t="s">
        <v>11</v>
      </c>
      <c r="B56" s="18">
        <v>9116.06</v>
      </c>
      <c r="C56" s="19">
        <v>9116.06</v>
      </c>
      <c r="D56" s="20">
        <v>1</v>
      </c>
      <c r="E56" s="19">
        <f>B56/D56</f>
        <v>9116.06</v>
      </c>
    </row>
    <row r="57" spans="1:5" ht="28.5" customHeight="1">
      <c r="A57" s="5" t="s">
        <v>12</v>
      </c>
      <c r="B57" s="21">
        <v>10000</v>
      </c>
      <c r="C57" s="2">
        <v>10000</v>
      </c>
      <c r="D57" s="22">
        <v>1</v>
      </c>
      <c r="E57" s="23">
        <f t="shared" ref="E57:E61" si="3">B57/D57</f>
        <v>10000</v>
      </c>
    </row>
    <row r="58" spans="1:5" ht="28.5" customHeight="1">
      <c r="A58" s="6" t="s">
        <v>3</v>
      </c>
      <c r="B58" s="21">
        <v>46480.99</v>
      </c>
      <c r="C58" s="2">
        <v>46190.77</v>
      </c>
      <c r="D58" s="22">
        <v>7</v>
      </c>
      <c r="E58" s="23">
        <f t="shared" si="3"/>
        <v>6640.1414285714282</v>
      </c>
    </row>
    <row r="59" spans="1:5" ht="28.5" customHeight="1">
      <c r="A59" s="6" t="s">
        <v>13</v>
      </c>
      <c r="B59" s="21">
        <v>5000</v>
      </c>
      <c r="C59" s="2">
        <v>4510</v>
      </c>
      <c r="D59" s="22">
        <v>1</v>
      </c>
      <c r="E59" s="23">
        <f t="shared" si="3"/>
        <v>5000</v>
      </c>
    </row>
    <row r="60" spans="1:5" ht="28.5" customHeight="1">
      <c r="A60" s="5" t="s">
        <v>0</v>
      </c>
      <c r="B60" s="21">
        <v>14377.98</v>
      </c>
      <c r="C60" s="2">
        <v>13086.84</v>
      </c>
      <c r="D60" s="22">
        <v>8</v>
      </c>
      <c r="E60" s="23">
        <f t="shared" si="3"/>
        <v>1797.2474999999999</v>
      </c>
    </row>
    <row r="61" spans="1:5" ht="28.5" customHeight="1" thickBot="1">
      <c r="A61" s="7" t="s">
        <v>1</v>
      </c>
      <c r="B61" s="24">
        <v>269138.83</v>
      </c>
      <c r="C61" s="3">
        <v>269054.62</v>
      </c>
      <c r="D61" s="25">
        <v>322</v>
      </c>
      <c r="E61" s="26">
        <f t="shared" si="3"/>
        <v>835.83487577639755</v>
      </c>
    </row>
    <row r="62" spans="1:5" ht="30.75" customHeight="1" thickBot="1">
      <c r="A62" s="1" t="s">
        <v>2</v>
      </c>
      <c r="B62" s="39">
        <f>SUM(B56:B61)</f>
        <v>354113.86</v>
      </c>
      <c r="C62" s="39">
        <f>SUM(C56:C61)</f>
        <v>351958.29</v>
      </c>
      <c r="D62" s="40">
        <f>SUM(D56:D61)</f>
        <v>340</v>
      </c>
      <c r="E62" s="39">
        <f>SUM(E56:E61)</f>
        <v>33389.283804347826</v>
      </c>
    </row>
    <row r="63" spans="1:5" ht="28.5" customHeight="1"/>
    <row r="64" spans="1:5" ht="37.5" customHeight="1" thickBot="1"/>
    <row r="65" spans="1:5" ht="19.5" thickBot="1">
      <c r="A65" s="56" t="s">
        <v>17</v>
      </c>
      <c r="B65" s="57"/>
      <c r="C65" s="57"/>
      <c r="D65" s="57"/>
      <c r="E65" s="58"/>
    </row>
    <row r="66" spans="1:5" ht="26.25" customHeight="1" thickBot="1">
      <c r="A66" s="10"/>
      <c r="B66" s="10"/>
      <c r="C66" s="10"/>
    </row>
    <row r="67" spans="1:5" ht="45.75" thickBot="1">
      <c r="A67" s="31"/>
      <c r="B67" s="41" t="s">
        <v>5</v>
      </c>
      <c r="C67" s="42" t="s">
        <v>6</v>
      </c>
      <c r="D67" s="42" t="s">
        <v>9</v>
      </c>
      <c r="E67" s="42" t="s">
        <v>10</v>
      </c>
    </row>
    <row r="68" spans="1:5" ht="32.25" customHeight="1">
      <c r="A68" s="17" t="s">
        <v>11</v>
      </c>
      <c r="B68" s="18">
        <v>9116.06</v>
      </c>
      <c r="C68" s="19">
        <v>9116.06</v>
      </c>
      <c r="D68" s="20">
        <v>1</v>
      </c>
      <c r="E68" s="19">
        <f>B68/D68</f>
        <v>9116.06</v>
      </c>
    </row>
    <row r="69" spans="1:5" ht="32.25" customHeight="1">
      <c r="A69" s="5" t="s">
        <v>12</v>
      </c>
      <c r="B69" s="21">
        <v>10000</v>
      </c>
      <c r="C69" s="2">
        <v>10000</v>
      </c>
      <c r="D69" s="22">
        <v>1</v>
      </c>
      <c r="E69" s="23">
        <f t="shared" ref="E69:E73" si="4">B69/D69</f>
        <v>10000</v>
      </c>
    </row>
    <row r="70" spans="1:5" ht="32.25" customHeight="1">
      <c r="A70" s="6" t="s">
        <v>3</v>
      </c>
      <c r="B70" s="21">
        <v>46480.99</v>
      </c>
      <c r="C70" s="2">
        <v>46199.91</v>
      </c>
      <c r="D70" s="22">
        <v>7</v>
      </c>
      <c r="E70" s="23">
        <f t="shared" si="4"/>
        <v>6640.1414285714282</v>
      </c>
    </row>
    <row r="71" spans="1:5" ht="32.25" customHeight="1">
      <c r="A71" s="6" t="s">
        <v>13</v>
      </c>
      <c r="B71" s="21">
        <v>5000</v>
      </c>
      <c r="C71" s="2">
        <v>3900</v>
      </c>
      <c r="D71" s="22">
        <v>1</v>
      </c>
      <c r="E71" s="23">
        <f t="shared" si="4"/>
        <v>5000</v>
      </c>
    </row>
    <row r="72" spans="1:5" ht="32.25" customHeight="1">
      <c r="A72" s="5" t="s">
        <v>0</v>
      </c>
      <c r="B72" s="21">
        <v>14240.48</v>
      </c>
      <c r="C72" s="2">
        <v>12399.36</v>
      </c>
      <c r="D72" s="22">
        <v>7</v>
      </c>
      <c r="E72" s="23">
        <f>B72/D72</f>
        <v>2034.3542857142857</v>
      </c>
    </row>
    <row r="73" spans="1:5" ht="32.25" customHeight="1" thickBot="1">
      <c r="A73" s="7" t="s">
        <v>1</v>
      </c>
      <c r="B73" s="24">
        <v>261120.11</v>
      </c>
      <c r="C73" s="3">
        <v>261018.67</v>
      </c>
      <c r="D73" s="25">
        <v>332</v>
      </c>
      <c r="E73" s="26">
        <f t="shared" si="4"/>
        <v>786.50635542168675</v>
      </c>
    </row>
    <row r="74" spans="1:5" ht="33.75" customHeight="1" thickBot="1">
      <c r="A74" s="1" t="s">
        <v>2</v>
      </c>
      <c r="B74" s="4">
        <f>SUM(B68:B73)</f>
        <v>345957.63999999996</v>
      </c>
      <c r="C74" s="4">
        <f>SUM(C68:C73)</f>
        <v>342634</v>
      </c>
      <c r="D74" s="27">
        <f>SUM(D68:D73)</f>
        <v>349</v>
      </c>
      <c r="E74" s="4">
        <f>SUM(E68:E73)</f>
        <v>33577.062069707405</v>
      </c>
    </row>
  </sheetData>
  <mergeCells count="7">
    <mergeCell ref="A65:E65"/>
    <mergeCell ref="A1:E1"/>
    <mergeCell ref="A11:E11"/>
    <mergeCell ref="A20:E20"/>
    <mergeCell ref="A29:E29"/>
    <mergeCell ref="A41:E41"/>
    <mergeCell ref="A53:E53"/>
  </mergeCells>
  <pageMargins left="0.70866141732283472" right="0.43307086614173229" top="0.31496062992125984" bottom="0.35433070866141736" header="0.19685039370078741" footer="0.15748031496062992"/>
  <pageSetup paperSize="9" scale="73" fitToHeight="6" orientation="landscape" r:id="rId1"/>
  <rowBreaks count="3" manualBreakCount="3">
    <brk id="19" max="16383" man="1"/>
    <brk id="38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2018-09-28T12:56:47Z</dcterms:modified>
</cp:coreProperties>
</file>